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60" yWindow="0" windowWidth="12120" windowHeight="9120" tabRatio="500"/>
  </bookViews>
  <sheets>
    <sheet name="Feuil1" sheetId="1" r:id="rId1"/>
  </sheets>
  <externalReferences>
    <externalReference r:id="rId2"/>
  </externalReferenc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3" i="1"/>
  <c r="L14"/>
  <c r="L15"/>
  <c r="L16"/>
  <c r="L12"/>
  <c r="L6"/>
  <c r="L4"/>
  <c r="L18"/>
  <c r="L19"/>
  <c r="L17"/>
  <c r="E21"/>
  <c r="N17"/>
  <c r="N12"/>
  <c r="L8"/>
  <c r="L9"/>
  <c r="L10"/>
  <c r="L11"/>
  <c r="L7"/>
  <c r="L5"/>
  <c r="M8"/>
  <c r="I8"/>
  <c r="E23"/>
  <c r="M5"/>
  <c r="M6"/>
  <c r="M9"/>
  <c r="M10"/>
  <c r="M11"/>
  <c r="M13"/>
  <c r="M14"/>
  <c r="M15"/>
  <c r="M16"/>
  <c r="M18"/>
  <c r="M19"/>
  <c r="M20"/>
  <c r="I5"/>
  <c r="I6"/>
  <c r="I9"/>
  <c r="I10"/>
  <c r="I11"/>
  <c r="I13"/>
  <c r="I14"/>
  <c r="I15"/>
  <c r="I16"/>
  <c r="I18"/>
  <c r="I19"/>
  <c r="N19"/>
  <c r="N18"/>
  <c r="N14"/>
  <c r="N15"/>
  <c r="N16"/>
  <c r="N13"/>
  <c r="N9"/>
  <c r="N10"/>
  <c r="N11"/>
  <c r="N8"/>
  <c r="N6"/>
  <c r="N5"/>
  <c r="D1"/>
  <c r="G23"/>
  <c r="J20"/>
  <c r="F1"/>
  <c r="A1"/>
</calcChain>
</file>

<file path=xl/sharedStrings.xml><?xml version="1.0" encoding="utf-8"?>
<sst xmlns="http://schemas.openxmlformats.org/spreadsheetml/2006/main" count="59" uniqueCount="48">
  <si>
    <t>Compétences évaluées</t>
  </si>
  <si>
    <t xml:space="preserve">Note brute </t>
  </si>
  <si>
    <t>O1 -  Caractériser des systèmes privilégiant un usage raisonné du point de vue développement durable</t>
  </si>
  <si>
    <t>CO1.1</t>
  </si>
  <si>
    <t>Justifier les choix des matériaux, des structures du système et les énergies mises en œuvre dans une approche de développement durable</t>
  </si>
  <si>
    <t>O2 - Identifier les éléments permettant la limitation de l’Impact environnemental d’un système et de ses constituants</t>
  </si>
  <si>
    <t>CO2.1</t>
  </si>
  <si>
    <t>CO6.1</t>
  </si>
  <si>
    <t>Décrire une idée, un principe, une solution, un projet en utilisant des outils de représentation adaptés</t>
  </si>
  <si>
    <t>CO6.2</t>
  </si>
  <si>
    <t>Décrire le fonctionnement et/ou l’exploitation d’un système en utilisant l'outil de description le plus pertinent</t>
  </si>
  <si>
    <t>Les résultats sont présentés et commentés de manière claire et concise</t>
  </si>
  <si>
    <t>O8 -Valider des solutions techniques</t>
  </si>
  <si>
    <t>CO8.0</t>
  </si>
  <si>
    <t>Note sur 20 proposée au jury* :</t>
  </si>
  <si>
    <t>/20</t>
  </si>
  <si>
    <t>Note x coefficient :</t>
  </si>
  <si>
    <t></t>
  </si>
  <si>
    <t>Appréciation globale</t>
  </si>
  <si>
    <t>La description du principe ou de la solution est synthétique et correcte</t>
  </si>
  <si>
    <t>La description du fonctionnement ou de l'exploitation du système est synthétique et correcte</t>
  </si>
  <si>
    <t>O6 - Communiquer une idée, un principe ou une solution technique, un projet</t>
  </si>
  <si>
    <t>Le choix de la démarche retenue est argumentée</t>
  </si>
  <si>
    <t>C06.3</t>
  </si>
  <si>
    <t>Présenter et argumenter des démarches et des résultats</t>
  </si>
  <si>
    <t>Le choix des matériaux et/ou des matériels est justifié, des critères d'éco conception sont pris en compte</t>
  </si>
  <si>
    <t>Les flux et la forme de l'énergie et/ou de l'information sont décrits de façon qualitative</t>
  </si>
  <si>
    <t>Note brute obtenue par calcul automatique (tous les indicateurs doivent être renseignés) :</t>
  </si>
  <si>
    <t>C02.2</t>
  </si>
  <si>
    <t>Justifier les solutions constructives d'un système au regard des impacts environnementaux et économiques engendrés tout au long de son cycle de vie</t>
  </si>
  <si>
    <t>Justifier des éléments d'une solution technique et analyser les écarts par rapport au cahier des charges</t>
  </si>
  <si>
    <t>Les solutions techniques envisagées sont correctement analysées au regard des résultats d'expérimentations et/ou de tests et/ou de simulations</t>
  </si>
  <si>
    <t xml:space="preserve">La  structure matérielle et/ou informationnelle est correctement justifiée </t>
  </si>
  <si>
    <t>L'origine des écarts entre les résultats obtenus et les exigences du cahier des charges est correctement identifiée</t>
  </si>
  <si>
    <t xml:space="preserve">Identifier les flux et la forme de l’énergie, caractériser ses transformations et/ou modulations </t>
  </si>
  <si>
    <r>
      <t>ATTENTION</t>
    </r>
    <r>
      <rPr>
        <i/>
        <sz val="8"/>
        <color indexed="10"/>
        <rFont val="Arial"/>
        <family val="2"/>
      </rPr>
      <t xml:space="preserve">, si le symbole </t>
    </r>
    <r>
      <rPr>
        <sz val="8"/>
        <color indexed="10"/>
        <rFont val="Arial"/>
        <family val="2"/>
      </rPr>
      <t>◄</t>
    </r>
    <r>
      <rPr>
        <i/>
        <sz val="8"/>
        <color indexed="10"/>
        <rFont val="Arial"/>
        <family val="2"/>
      </rPr>
      <t xml:space="preserve"> apparait dans cette colonne c'est qu'il y a soit plus d'une valeur donnée à l'indicateur, soit pas de valeur, il faut alors choisir laquelle retenir</t>
    </r>
  </si>
  <si>
    <t xml:space="preserve">La relation entre une fonction, des solutions et leur impact environnemental ou sociétal est précisée </t>
  </si>
  <si>
    <t xml:space="preserve">Le compromis technico économique et/ou la prise en compte des normes et réglementations est expliqué </t>
  </si>
  <si>
    <t>Noms des Evaluateurs / Signatures</t>
  </si>
  <si>
    <t>Date :</t>
  </si>
  <si>
    <t>L'analyse globale d'une chaine (énergie, action, information) est correctement réalisée</t>
  </si>
  <si>
    <t>NOM Prénom</t>
  </si>
  <si>
    <t>Grille 2014 version février</t>
  </si>
  <si>
    <t>Critères d'appréciation</t>
  </si>
  <si>
    <t>Coefficient du critère</t>
  </si>
  <si>
    <t>Coefficient de la compétence</t>
  </si>
  <si>
    <t>&amp;</t>
  </si>
  <si>
    <t xml:space="preserve"> /30</t>
  </si>
</sst>
</file>

<file path=xl/styles.xml><?xml version="1.0" encoding="utf-8"?>
<styleSheet xmlns="http://schemas.openxmlformats.org/spreadsheetml/2006/main">
  <numFmts count="1">
    <numFmt numFmtId="164" formatCode="0.0"/>
  </numFmts>
  <fonts count="36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sz val="9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i/>
      <sz val="10"/>
      <color indexed="12"/>
      <name val="Arial"/>
      <family val="2"/>
    </font>
    <font>
      <b/>
      <sz val="7"/>
      <color indexed="12"/>
      <name val="Arial"/>
      <family val="2"/>
    </font>
    <font>
      <b/>
      <sz val="12"/>
      <color indexed="10"/>
      <name val="Arial"/>
      <family val="2"/>
    </font>
    <font>
      <b/>
      <i/>
      <sz val="8"/>
      <color indexed="10"/>
      <name val="Arial"/>
      <family val="2"/>
    </font>
    <font>
      <i/>
      <sz val="8"/>
      <color indexed="10"/>
      <name val="Arial"/>
      <family val="2"/>
    </font>
    <font>
      <sz val="8"/>
      <color indexed="10"/>
      <name val="Arial"/>
      <family val="2"/>
    </font>
    <font>
      <b/>
      <sz val="10"/>
      <color indexed="10"/>
      <name val="Wingdings"/>
      <charset val="2"/>
    </font>
    <font>
      <sz val="9"/>
      <color indexed="10"/>
      <name val="Arial Narrow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sz val="10"/>
      <color theme="0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1">
    <xf numFmtId="0" fontId="0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128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top" wrapText="1"/>
    </xf>
    <xf numFmtId="0" fontId="25" fillId="0" borderId="0" xfId="0" applyFont="1"/>
    <xf numFmtId="0" fontId="9" fillId="0" borderId="0" xfId="0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7" fillId="0" borderId="8" xfId="0" applyFont="1" applyFill="1" applyBorder="1" applyAlignment="1">
      <alignment vertical="center" wrapText="1"/>
    </xf>
    <xf numFmtId="0" fontId="27" fillId="0" borderId="6" xfId="0" applyFont="1" applyBorder="1" applyAlignment="1" applyProtection="1">
      <alignment horizontal="center" vertical="center"/>
      <protection locked="0"/>
    </xf>
    <xf numFmtId="0" fontId="27" fillId="0" borderId="7" xfId="0" applyFont="1" applyFill="1" applyBorder="1" applyAlignment="1" applyProtection="1">
      <alignment horizontal="center" vertical="center"/>
      <protection locked="0"/>
    </xf>
    <xf numFmtId="0" fontId="27" fillId="3" borderId="8" xfId="0" applyFont="1" applyFill="1" applyBorder="1" applyAlignment="1">
      <alignment vertical="center" wrapText="1"/>
    </xf>
    <xf numFmtId="0" fontId="27" fillId="3" borderId="8" xfId="0" applyFont="1" applyFill="1" applyBorder="1" applyAlignment="1" applyProtection="1">
      <alignment horizontal="center" vertical="center"/>
      <protection locked="0"/>
    </xf>
    <xf numFmtId="0" fontId="27" fillId="3" borderId="9" xfId="0" applyFont="1" applyFill="1" applyBorder="1" applyAlignment="1" applyProtection="1">
      <alignment horizontal="center" vertical="center"/>
      <protection locked="0"/>
    </xf>
    <xf numFmtId="0" fontId="27" fillId="3" borderId="8" xfId="0" applyFont="1" applyFill="1" applyBorder="1" applyAlignment="1" applyProtection="1">
      <alignment horizontal="center" vertical="center" wrapText="1"/>
      <protection locked="0"/>
    </xf>
    <xf numFmtId="0" fontId="27" fillId="3" borderId="10" xfId="0" applyFont="1" applyFill="1" applyBorder="1" applyAlignment="1" applyProtection="1">
      <alignment horizontal="center" vertical="center" wrapText="1"/>
      <protection locked="0"/>
    </xf>
    <xf numFmtId="0" fontId="27" fillId="3" borderId="11" xfId="0" applyFont="1" applyFill="1" applyBorder="1" applyAlignment="1" applyProtection="1">
      <alignment horizontal="center" vertical="center" wrapText="1"/>
      <protection locked="0"/>
    </xf>
    <xf numFmtId="0" fontId="27" fillId="0" borderId="8" xfId="0" applyFont="1" applyFill="1" applyBorder="1" applyAlignment="1" applyProtection="1">
      <alignment horizontal="center" vertical="center" wrapText="1"/>
      <protection locked="0"/>
    </xf>
    <xf numFmtId="0" fontId="27" fillId="0" borderId="7" xfId="0" applyFont="1" applyFill="1" applyBorder="1" applyAlignment="1" applyProtection="1">
      <alignment horizontal="center" vertical="center" wrapText="1"/>
      <protection locked="0"/>
    </xf>
    <xf numFmtId="0" fontId="27" fillId="3" borderId="17" xfId="0" applyFont="1" applyFill="1" applyBorder="1" applyAlignment="1">
      <alignment vertical="center" wrapText="1"/>
    </xf>
    <xf numFmtId="0" fontId="27" fillId="3" borderId="17" xfId="0" applyFont="1" applyFill="1" applyBorder="1" applyAlignment="1" applyProtection="1">
      <alignment horizontal="center" vertical="center" wrapText="1"/>
      <protection locked="0"/>
    </xf>
    <xf numFmtId="0" fontId="27" fillId="3" borderId="22" xfId="0" applyFont="1" applyFill="1" applyBorder="1" applyAlignment="1" applyProtection="1">
      <alignment horizontal="center" vertical="center" wrapText="1"/>
      <protection locked="0"/>
    </xf>
    <xf numFmtId="0" fontId="30" fillId="0" borderId="25" xfId="0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8" xfId="0" applyFont="1" applyBorder="1" applyAlignment="1">
      <alignment vertical="center" wrapText="1"/>
    </xf>
    <xf numFmtId="0" fontId="27" fillId="0" borderId="11" xfId="0" applyFont="1" applyFill="1" applyBorder="1" applyAlignment="1" applyProtection="1">
      <alignment horizontal="center" vertical="center" wrapText="1"/>
      <protection locked="0"/>
    </xf>
    <xf numFmtId="0" fontId="27" fillId="6" borderId="8" xfId="0" applyFont="1" applyFill="1" applyBorder="1" applyAlignment="1">
      <alignment vertical="center" wrapText="1"/>
    </xf>
    <xf numFmtId="0" fontId="27" fillId="7" borderId="8" xfId="0" applyFont="1" applyFill="1" applyBorder="1" applyAlignment="1">
      <alignment vertical="center" wrapText="1"/>
    </xf>
    <xf numFmtId="0" fontId="27" fillId="7" borderId="17" xfId="0" applyFont="1" applyFill="1" applyBorder="1" applyAlignment="1">
      <alignment vertical="center" wrapText="1"/>
    </xf>
    <xf numFmtId="2" fontId="30" fillId="5" borderId="8" xfId="0" applyNumberFormat="1" applyFont="1" applyFill="1" applyBorder="1" applyAlignment="1">
      <alignment horizontal="center" vertical="center"/>
    </xf>
    <xf numFmtId="2" fontId="27" fillId="0" borderId="8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10" fontId="32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0" fontId="35" fillId="0" borderId="0" xfId="0" applyFont="1" applyBorder="1" applyAlignment="1">
      <alignment vertical="center"/>
    </xf>
    <xf numFmtId="10" fontId="35" fillId="0" borderId="0" xfId="0" applyNumberFormat="1" applyFont="1" applyBorder="1" applyAlignment="1">
      <alignment vertical="center"/>
    </xf>
    <xf numFmtId="0" fontId="27" fillId="6" borderId="8" xfId="0" applyFont="1" applyFill="1" applyBorder="1" applyAlignment="1" applyProtection="1">
      <alignment horizontal="center" vertical="center"/>
      <protection locked="0"/>
    </xf>
    <xf numFmtId="0" fontId="27" fillId="6" borderId="11" xfId="0" applyFont="1" applyFill="1" applyBorder="1" applyAlignment="1" applyProtection="1">
      <alignment horizontal="center" vertical="center"/>
      <protection locked="0"/>
    </xf>
    <xf numFmtId="0" fontId="27" fillId="7" borderId="8" xfId="0" applyFont="1" applyFill="1" applyBorder="1" applyAlignment="1" applyProtection="1">
      <alignment horizontal="center" vertical="center" wrapText="1"/>
      <protection locked="0"/>
    </xf>
    <xf numFmtId="0" fontId="27" fillId="7" borderId="10" xfId="0" applyFont="1" applyFill="1" applyBorder="1" applyAlignment="1" applyProtection="1">
      <alignment horizontal="center" vertical="center" wrapText="1"/>
      <protection locked="0"/>
    </xf>
    <xf numFmtId="0" fontId="27" fillId="7" borderId="12" xfId="0" applyFont="1" applyFill="1" applyBorder="1" applyAlignment="1" applyProtection="1">
      <alignment horizontal="center" vertical="center" wrapText="1"/>
      <protection locked="0"/>
    </xf>
    <xf numFmtId="0" fontId="27" fillId="7" borderId="17" xfId="0" applyFont="1" applyFill="1" applyBorder="1" applyAlignment="1" applyProtection="1">
      <alignment horizontal="center" vertical="center"/>
      <protection locked="0"/>
    </xf>
    <xf numFmtId="0" fontId="27" fillId="7" borderId="18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8" xfId="0" applyBorder="1" applyAlignment="1">
      <alignment horizontal="center"/>
    </xf>
    <xf numFmtId="0" fontId="30" fillId="2" borderId="13" xfId="0" applyFont="1" applyFill="1" applyBorder="1" applyAlignment="1">
      <alignment horizontal="left" vertical="center" wrapText="1"/>
    </xf>
    <xf numFmtId="0" fontId="30" fillId="2" borderId="14" xfId="0" applyFont="1" applyFill="1" applyBorder="1" applyAlignment="1">
      <alignment horizontal="left" vertical="center" wrapText="1"/>
    </xf>
    <xf numFmtId="0" fontId="30" fillId="2" borderId="15" xfId="0" applyFont="1" applyFill="1" applyBorder="1" applyAlignment="1">
      <alignment horizontal="left" vertical="center" wrapText="1"/>
    </xf>
    <xf numFmtId="0" fontId="31" fillId="0" borderId="1" xfId="0" applyNumberFormat="1" applyFont="1" applyBorder="1" applyAlignment="1" applyProtection="1">
      <alignment horizontal="center" vertical="center"/>
      <protection locked="0"/>
    </xf>
    <xf numFmtId="0" fontId="0" fillId="0" borderId="5" xfId="0" applyNumberFormat="1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4" xfId="0" applyNumberFormat="1" applyFont="1" applyBorder="1" applyAlignment="1">
      <alignment horizontal="center" vertical="center"/>
    </xf>
    <xf numFmtId="0" fontId="30" fillId="0" borderId="25" xfId="0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left" vertical="center" wrapText="1"/>
    </xf>
    <xf numFmtId="0" fontId="30" fillId="0" borderId="23" xfId="0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left" vertical="center" wrapText="1"/>
    </xf>
    <xf numFmtId="164" fontId="9" fillId="0" borderId="19" xfId="0" applyNumberFormat="1" applyFont="1" applyBorder="1" applyAlignment="1" applyProtection="1">
      <alignment horizontal="center" vertical="center"/>
      <protection locked="0"/>
    </xf>
    <xf numFmtId="164" fontId="9" fillId="0" borderId="20" xfId="0" applyNumberFormat="1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64" fontId="19" fillId="4" borderId="19" xfId="0" applyNumberFormat="1" applyFont="1" applyFill="1" applyBorder="1" applyAlignment="1">
      <alignment horizontal="center" vertical="center"/>
    </xf>
    <xf numFmtId="164" fontId="19" fillId="4" borderId="20" xfId="0" applyNumberFormat="1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30" fillId="4" borderId="1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34" fillId="0" borderId="0" xfId="0" applyFont="1" applyBorder="1" applyAlignment="1">
      <alignment horizontal="right" vertical="center"/>
    </xf>
    <xf numFmtId="0" fontId="33" fillId="0" borderId="0" xfId="0" applyFont="1" applyBorder="1" applyAlignment="1">
      <alignment horizontal="right" vertical="center"/>
    </xf>
    <xf numFmtId="164" fontId="1" fillId="0" borderId="16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0" fontId="17" fillId="0" borderId="0" xfId="0" applyNumberFormat="1" applyFont="1" applyBorder="1" applyAlignment="1">
      <alignment horizontal="center" vertical="center"/>
    </xf>
    <xf numFmtId="0" fontId="30" fillId="2" borderId="2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horizontal="left" vertical="center" wrapText="1"/>
    </xf>
    <xf numFmtId="0" fontId="30" fillId="2" borderId="4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12" fillId="0" borderId="26" xfId="0" applyFont="1" applyBorder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0" fontId="6" fillId="0" borderId="28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14" fillId="0" borderId="0" xfId="0" applyNumberFormat="1" applyFont="1" applyBorder="1" applyAlignment="1">
      <alignment horizontal="center" vertical="center"/>
    </xf>
    <xf numFmtId="0" fontId="8" fillId="5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14" fillId="5" borderId="8" xfId="0" applyNumberFormat="1" applyFont="1" applyFill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18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</cellXfs>
  <cellStyles count="2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28"/>
  <c:chart>
    <c:plotArea>
      <c:layout/>
      <c:barChart>
        <c:barDir val="bar"/>
        <c:grouping val="clustered"/>
        <c:ser>
          <c:idx val="0"/>
          <c:order val="0"/>
          <c:val>
            <c:numRef>
              <c:f>Feuil1!$N$5:$N$6</c:f>
              <c:numCache>
                <c:formatCode>0.00%</c:formatCode>
                <c:ptCount val="2"/>
                <c:pt idx="0">
                  <c:v>1.2500000000000001E-2</c:v>
                </c:pt>
                <c:pt idx="1">
                  <c:v>4.1666666666666666E-3</c:v>
                </c:pt>
              </c:numCache>
            </c:numRef>
          </c:val>
        </c:ser>
        <c:dLbls/>
        <c:axId val="81278848"/>
        <c:axId val="83456000"/>
      </c:barChart>
      <c:catAx>
        <c:axId val="81278848"/>
        <c:scaling>
          <c:orientation val="maxMin"/>
        </c:scaling>
        <c:delete val="1"/>
        <c:axPos val="l"/>
        <c:tickLblPos val="none"/>
        <c:crossAx val="83456000"/>
        <c:crosses val="autoZero"/>
        <c:auto val="1"/>
        <c:lblAlgn val="ctr"/>
        <c:lblOffset val="100"/>
      </c:catAx>
      <c:valAx>
        <c:axId val="83456000"/>
        <c:scaling>
          <c:orientation val="minMax"/>
          <c:max val="1"/>
        </c:scaling>
        <c:delete val="1"/>
        <c:axPos val="t"/>
        <c:majorGridlines/>
        <c:numFmt formatCode="0.00%" sourceLinked="1"/>
        <c:majorTickMark val="none"/>
        <c:tickLblPos val="none"/>
        <c:crossAx val="81278848"/>
        <c:crossesAt val="0"/>
        <c:crossBetween val="between"/>
        <c:majorUnit val="0.5"/>
      </c:valAx>
    </c:plotArea>
    <c:plotVisOnly val="1"/>
    <c:dispBlanksAs val="gap"/>
  </c:chart>
  <c:spPr>
    <a:ln>
      <a:noFill/>
    </a:ln>
  </c:spPr>
  <c:printSettings>
    <c:headerFooter/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28"/>
  <c:chart>
    <c:plotArea>
      <c:layout/>
      <c:barChart>
        <c:barDir val="bar"/>
        <c:grouping val="clustered"/>
        <c:ser>
          <c:idx val="0"/>
          <c:order val="0"/>
          <c:val>
            <c:numRef>
              <c:f>Feuil1!$N$8:$N$11</c:f>
              <c:numCache>
                <c:formatCode>0.00%</c:formatCode>
                <c:ptCount val="4"/>
                <c:pt idx="0">
                  <c:v>1.2500000000000001E-2</c:v>
                </c:pt>
                <c:pt idx="1">
                  <c:v>1.2500000000000001E-2</c:v>
                </c:pt>
                <c:pt idx="2">
                  <c:v>1.2500000000000001E-2</c:v>
                </c:pt>
                <c:pt idx="3">
                  <c:v>1.2500000000000001E-2</c:v>
                </c:pt>
              </c:numCache>
            </c:numRef>
          </c:val>
        </c:ser>
        <c:dLbls/>
        <c:axId val="63648896"/>
        <c:axId val="63650432"/>
      </c:barChart>
      <c:catAx>
        <c:axId val="63648896"/>
        <c:scaling>
          <c:orientation val="maxMin"/>
        </c:scaling>
        <c:delete val="1"/>
        <c:axPos val="l"/>
        <c:tickLblPos val="none"/>
        <c:crossAx val="63650432"/>
        <c:crosses val="autoZero"/>
        <c:auto val="1"/>
        <c:lblAlgn val="ctr"/>
        <c:lblOffset val="100"/>
      </c:catAx>
      <c:valAx>
        <c:axId val="63650432"/>
        <c:scaling>
          <c:orientation val="minMax"/>
          <c:max val="1"/>
        </c:scaling>
        <c:delete val="1"/>
        <c:axPos val="t"/>
        <c:majorGridlines/>
        <c:numFmt formatCode="0.00%" sourceLinked="1"/>
        <c:majorTickMark val="none"/>
        <c:tickLblPos val="none"/>
        <c:crossAx val="63648896"/>
        <c:crossesAt val="0"/>
        <c:crossBetween val="between"/>
        <c:majorUnit val="0.5"/>
      </c:valAx>
    </c:plotArea>
    <c:plotVisOnly val="1"/>
    <c:dispBlanksAs val="gap"/>
  </c:chart>
  <c:spPr>
    <a:ln>
      <a:noFill/>
    </a:ln>
  </c:spPr>
  <c:printSettings>
    <c:headerFooter/>
    <c:pageMargins b="1" l="0.75000000000000011" r="0.750000000000000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28"/>
  <c:chart>
    <c:plotArea>
      <c:layout/>
      <c:barChart>
        <c:barDir val="bar"/>
        <c:grouping val="clustered"/>
        <c:ser>
          <c:idx val="0"/>
          <c:order val="0"/>
          <c:val>
            <c:numRef>
              <c:f>Feuil1!$N$13:$N$16</c:f>
              <c:numCache>
                <c:formatCode>0.00%</c:formatCode>
                <c:ptCount val="4"/>
                <c:pt idx="0">
                  <c:v>0.02</c:v>
                </c:pt>
                <c:pt idx="1">
                  <c:v>3.3333333333333335E-3</c:v>
                </c:pt>
                <c:pt idx="2">
                  <c:v>3.3333333333333335E-3</c:v>
                </c:pt>
                <c:pt idx="3">
                  <c:v>3.3333333333333335E-3</c:v>
                </c:pt>
              </c:numCache>
            </c:numRef>
          </c:val>
        </c:ser>
        <c:dLbls/>
        <c:axId val="63682432"/>
        <c:axId val="63683968"/>
      </c:barChart>
      <c:catAx>
        <c:axId val="63682432"/>
        <c:scaling>
          <c:orientation val="maxMin"/>
        </c:scaling>
        <c:delete val="1"/>
        <c:axPos val="l"/>
        <c:tickLblPos val="none"/>
        <c:crossAx val="63683968"/>
        <c:crosses val="autoZero"/>
        <c:auto val="1"/>
        <c:lblAlgn val="ctr"/>
        <c:lblOffset val="100"/>
      </c:catAx>
      <c:valAx>
        <c:axId val="63683968"/>
        <c:scaling>
          <c:orientation val="minMax"/>
          <c:max val="1"/>
        </c:scaling>
        <c:delete val="1"/>
        <c:axPos val="t"/>
        <c:majorGridlines/>
        <c:numFmt formatCode="0.00%" sourceLinked="1"/>
        <c:majorTickMark val="none"/>
        <c:tickLblPos val="none"/>
        <c:crossAx val="63682432"/>
        <c:crossesAt val="0"/>
        <c:crossBetween val="between"/>
        <c:majorUnit val="0.5"/>
      </c:valAx>
    </c:plotArea>
    <c:plotVisOnly val="1"/>
    <c:dispBlanksAs val="gap"/>
  </c:chart>
  <c:spPr>
    <a:ln>
      <a:noFill/>
    </a:ln>
  </c:spPr>
  <c:printSettings>
    <c:headerFooter/>
    <c:pageMargins b="1" l="0.75000000000000011" r="0.750000000000000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28"/>
  <c:chart>
    <c:plotArea>
      <c:layout/>
      <c:barChart>
        <c:barDir val="bar"/>
        <c:grouping val="clustered"/>
        <c:ser>
          <c:idx val="0"/>
          <c:order val="0"/>
          <c:val>
            <c:numRef>
              <c:f>Feuil1!$N$18:$N$19</c:f>
              <c:numCache>
                <c:formatCode>0.00%</c:formatCode>
                <c:ptCount val="2"/>
                <c:pt idx="0">
                  <c:v>7.1428571428571426E-3</c:v>
                </c:pt>
                <c:pt idx="1">
                  <c:v>7.1428571428571426E-3</c:v>
                </c:pt>
              </c:numCache>
            </c:numRef>
          </c:val>
        </c:ser>
        <c:dLbls/>
        <c:axId val="38869248"/>
        <c:axId val="38875136"/>
      </c:barChart>
      <c:catAx>
        <c:axId val="38869248"/>
        <c:scaling>
          <c:orientation val="maxMin"/>
        </c:scaling>
        <c:delete val="1"/>
        <c:axPos val="l"/>
        <c:tickLblPos val="none"/>
        <c:crossAx val="38875136"/>
        <c:crosses val="autoZero"/>
        <c:auto val="1"/>
        <c:lblAlgn val="ctr"/>
        <c:lblOffset val="100"/>
      </c:catAx>
      <c:valAx>
        <c:axId val="38875136"/>
        <c:scaling>
          <c:orientation val="minMax"/>
          <c:max val="1"/>
        </c:scaling>
        <c:delete val="1"/>
        <c:axPos val="t"/>
        <c:majorGridlines/>
        <c:numFmt formatCode="0.00%" sourceLinked="1"/>
        <c:majorTickMark val="none"/>
        <c:tickLblPos val="none"/>
        <c:crossAx val="38869248"/>
        <c:crossesAt val="0"/>
        <c:crossBetween val="between"/>
        <c:majorUnit val="0.5"/>
      </c:valAx>
    </c:plotArea>
    <c:plotVisOnly val="1"/>
    <c:dispBlanksAs val="gap"/>
  </c:chart>
  <c:spPr>
    <a:ln>
      <a:noFill/>
    </a:ln>
  </c:spPr>
  <c:printSettings>
    <c:headerFooter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360680</xdr:colOff>
      <xdr:row>3</xdr:row>
      <xdr:rowOff>50800</xdr:rowOff>
    </xdr:from>
    <xdr:to>
      <xdr:col>11</xdr:col>
      <xdr:colOff>0</xdr:colOff>
      <xdr:row>6</xdr:row>
      <xdr:rowOff>91440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</xdr:row>
      <xdr:rowOff>0</xdr:rowOff>
    </xdr:from>
    <xdr:to>
      <xdr:col>11</xdr:col>
      <xdr:colOff>5080</xdr:colOff>
      <xdr:row>11</xdr:row>
      <xdr:rowOff>121920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11</xdr:row>
      <xdr:rowOff>40640</xdr:rowOff>
    </xdr:from>
    <xdr:to>
      <xdr:col>11</xdr:col>
      <xdr:colOff>5080</xdr:colOff>
      <xdr:row>17</xdr:row>
      <xdr:rowOff>71120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15</xdr:row>
      <xdr:rowOff>182880</xdr:rowOff>
    </xdr:from>
    <xdr:to>
      <xdr:col>11</xdr:col>
      <xdr:colOff>5080</xdr:colOff>
      <xdr:row>20</xdr:row>
      <xdr:rowOff>10160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taraud/Library/Containers/com.apple.mail/Data/Library/Mail%20Downloads/8B205DDA-3867-448B-9EB0-EABA5E70FDC8/STI2D/Grille%20&#233;valuation%20STI2D%20Soutenance%20Projet%20Ttes%20option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Notation"/>
    </sheetNames>
    <sheetDataSet>
      <sheetData sheetId="0">
        <row r="2">
          <cell r="B2" t="str">
            <v>Baccalauréat technologique "Sciences et Technologie Industrielles du Développement Durable"</v>
          </cell>
        </row>
        <row r="3">
          <cell r="B3" t="str">
            <v>Toutes options</v>
          </cell>
        </row>
        <row r="4">
          <cell r="B4" t="str">
            <v>Soutenance Projet</v>
          </cell>
        </row>
        <row r="5">
          <cell r="B5">
            <v>6</v>
          </cell>
        </row>
      </sheetData>
      <sheetData sheetId="1">
        <row r="5">
          <cell r="O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Z36"/>
  <sheetViews>
    <sheetView tabSelected="1" zoomScaleNormal="100" zoomScalePageLayoutView="125" workbookViewId="0">
      <selection activeCell="G22" sqref="G22:H22"/>
    </sheetView>
  </sheetViews>
  <sheetFormatPr baseColWidth="10" defaultColWidth="11.5" defaultRowHeight="12.75"/>
  <cols>
    <col min="1" max="1" width="6.875" style="1" bestFit="1" customWidth="1"/>
    <col min="2" max="2" width="54.625" style="2" customWidth="1"/>
    <col min="3" max="3" width="102.125" style="3" customWidth="1"/>
    <col min="4" max="4" width="1.125" style="16" customWidth="1"/>
    <col min="5" max="8" width="3.625" style="6" customWidth="1"/>
    <col min="9" max="9" width="3.875" style="7" customWidth="1"/>
    <col min="10" max="10" width="4.875" style="126" customWidth="1"/>
    <col min="11" max="11" width="18" style="8" customWidth="1"/>
    <col min="12" max="12" width="8.625" style="23" customWidth="1"/>
    <col min="13" max="13" width="2.125" style="48" bestFit="1" customWidth="1"/>
    <col min="14" max="14" width="8.5" style="49" bestFit="1" customWidth="1"/>
    <col min="15" max="15" width="11.5" style="10"/>
    <col min="16" max="26" width="11.5" style="9"/>
    <col min="27" max="16384" width="11.5" style="3"/>
  </cols>
  <sheetData>
    <row r="1" spans="1:26" s="52" customFormat="1" ht="18" customHeight="1">
      <c r="A1" s="50" t="str">
        <f>[1]Identification!B2</f>
        <v>Baccalauréat technologique "Sciences et Technologie Industrielles du Développement Durable"</v>
      </c>
      <c r="B1" s="51"/>
      <c r="D1" s="53" t="str">
        <f>[1]Identification!B3</f>
        <v>Toutes options</v>
      </c>
      <c r="E1" s="54"/>
      <c r="F1" s="5" t="str">
        <f>[1]Identification!B4</f>
        <v>Soutenance Projet</v>
      </c>
      <c r="G1" s="22"/>
      <c r="H1" s="22"/>
      <c r="I1" s="55"/>
      <c r="J1" s="120"/>
      <c r="K1" s="103" t="s">
        <v>42</v>
      </c>
      <c r="L1" s="104"/>
      <c r="M1" s="57"/>
      <c r="N1" s="58"/>
    </row>
    <row r="2" spans="1:26">
      <c r="A2" s="3"/>
      <c r="B2" s="3"/>
      <c r="C2" s="11"/>
      <c r="D2" s="111"/>
      <c r="E2" s="111"/>
      <c r="F2" s="111"/>
      <c r="G2" s="111"/>
      <c r="H2" s="111"/>
      <c r="J2" s="121" t="s">
        <v>45</v>
      </c>
      <c r="K2" s="5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thickBot="1">
      <c r="A3" s="112" t="s">
        <v>0</v>
      </c>
      <c r="B3" s="112"/>
      <c r="C3" s="66" t="s">
        <v>43</v>
      </c>
      <c r="D3" s="12"/>
      <c r="E3" s="13">
        <v>0</v>
      </c>
      <c r="F3" s="13">
        <v>1</v>
      </c>
      <c r="G3" s="13">
        <v>2</v>
      </c>
      <c r="H3" s="13">
        <v>3</v>
      </c>
      <c r="J3" s="122" t="s">
        <v>44</v>
      </c>
      <c r="L3" s="23" t="s">
        <v>1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>
      <c r="A4" s="113" t="s">
        <v>2</v>
      </c>
      <c r="B4" s="114"/>
      <c r="C4" s="114"/>
      <c r="D4" s="114"/>
      <c r="E4" s="114"/>
      <c r="F4" s="114"/>
      <c r="G4" s="114"/>
      <c r="H4" s="115"/>
      <c r="I4" s="14"/>
      <c r="J4" s="123">
        <v>4</v>
      </c>
      <c r="L4" s="46">
        <f>SUM(L5:L6)</f>
        <v>2.6666666666666665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95" customHeight="1">
      <c r="A5" s="78" t="s">
        <v>3</v>
      </c>
      <c r="B5" s="79" t="s">
        <v>4</v>
      </c>
      <c r="C5" s="25" t="s">
        <v>25</v>
      </c>
      <c r="D5" s="74"/>
      <c r="E5" s="26"/>
      <c r="F5" s="26"/>
      <c r="G5" s="26"/>
      <c r="H5" s="27" t="s">
        <v>46</v>
      </c>
      <c r="I5" s="14" t="str">
        <f>(IF(M5&lt;&gt;1,"◄",""))</f>
        <v/>
      </c>
      <c r="J5" s="124">
        <v>2</v>
      </c>
      <c r="L5" s="47">
        <f>(IF(F5&lt;&gt;"",1/3,0)+IF(G5&lt;&gt;"",2/3,0)+IF(H5&lt;&gt;"",1,0))*J5</f>
        <v>2</v>
      </c>
      <c r="M5" s="48">
        <f>IF(E5&lt;&gt;"",1,0)+IF(F5&lt;&gt;"",1,0)+IF(G5&lt;&gt;"",1,0)+IF(H5&lt;&gt;"",1,0)</f>
        <v>1</v>
      </c>
      <c r="N5" s="49">
        <f>IF(E5&lt;&gt;"",0.02,(L5/(J5*J$4*20)))</f>
        <v>1.2500000000000001E-2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" customHeight="1" thickBot="1">
      <c r="A6" s="78"/>
      <c r="B6" s="79"/>
      <c r="C6" s="28" t="s">
        <v>32</v>
      </c>
      <c r="D6" s="75"/>
      <c r="E6" s="29"/>
      <c r="F6" s="29" t="s">
        <v>46</v>
      </c>
      <c r="G6" s="29"/>
      <c r="H6" s="30"/>
      <c r="I6" s="14" t="str">
        <f t="shared" ref="I6" si="0">(IF(M6&lt;&gt;1,"◄",""))</f>
        <v/>
      </c>
      <c r="J6" s="124">
        <v>2</v>
      </c>
      <c r="L6" s="47">
        <f t="shared" ref="L6:L19" si="1">(IF(F6&lt;&gt;"",1/3,0)+IF(G6&lt;&gt;"",2/3,0)+IF(H6&lt;&gt;"",1,0))*J6</f>
        <v>0.66666666666666663</v>
      </c>
      <c r="M6" s="48">
        <f>IF(D6="",IF(E6&lt;&gt;"",1,0)+IF(F6&lt;&gt;"",1,0)+IF(G6&lt;&gt;"",1,0)+IF(H6&lt;&gt;"",1,0),0)</f>
        <v>1</v>
      </c>
      <c r="N6" s="49">
        <f t="shared" ref="N6" si="2">IF(E6&lt;&gt;"",0.02,(L6/(J6*J$4*20)))</f>
        <v>4.1666666666666666E-3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>
      <c r="A7" s="108" t="s">
        <v>5</v>
      </c>
      <c r="B7" s="109"/>
      <c r="C7" s="109"/>
      <c r="D7" s="109"/>
      <c r="E7" s="109"/>
      <c r="F7" s="109"/>
      <c r="G7" s="109"/>
      <c r="H7" s="110"/>
      <c r="I7" s="14"/>
      <c r="J7" s="123">
        <v>4</v>
      </c>
      <c r="L7" s="46">
        <f>SUM(L8:L11)</f>
        <v>4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>
      <c r="A8" s="78" t="s">
        <v>6</v>
      </c>
      <c r="B8" s="86" t="s">
        <v>34</v>
      </c>
      <c r="C8" s="28" t="s">
        <v>26</v>
      </c>
      <c r="D8" s="74"/>
      <c r="E8" s="31"/>
      <c r="F8" s="31"/>
      <c r="G8" s="32"/>
      <c r="H8" s="33" t="s">
        <v>46</v>
      </c>
      <c r="I8" s="14" t="str">
        <f t="shared" ref="I8:I11" si="3">(IF(M8&lt;&gt;1,"◄",""))</f>
        <v/>
      </c>
      <c r="J8" s="124">
        <v>1</v>
      </c>
      <c r="L8" s="47">
        <f t="shared" si="1"/>
        <v>1</v>
      </c>
      <c r="M8" s="48">
        <f>IF(D8="",IF(E8&lt;&gt;"",1,0)+IF(F8&lt;&gt;"",1,0)+IF(G8&lt;&gt;"",1,0)+IF(H8&lt;&gt;"",1,0),0)</f>
        <v>1</v>
      </c>
      <c r="N8" s="49">
        <f>IF(E8&lt;&gt;"",0.02,(L8/(J8*J$7*20)))</f>
        <v>1.2500000000000001E-2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>
      <c r="A9" s="78"/>
      <c r="B9" s="86"/>
      <c r="C9" s="44" t="s">
        <v>40</v>
      </c>
      <c r="D9" s="75"/>
      <c r="E9" s="61"/>
      <c r="F9" s="61"/>
      <c r="G9" s="62"/>
      <c r="H9" s="63" t="s">
        <v>46</v>
      </c>
      <c r="I9" s="14" t="str">
        <f t="shared" si="3"/>
        <v/>
      </c>
      <c r="J9" s="124">
        <v>1</v>
      </c>
      <c r="L9" s="47">
        <f t="shared" si="1"/>
        <v>1</v>
      </c>
      <c r="M9" s="48">
        <f>IF(D9="",IF(E9&lt;&gt;"",1,0)+IF(F9&lt;&gt;"",1,0)+IF(G9&lt;&gt;"",1,0)+IF(H9&lt;&gt;"",1,0),0)</f>
        <v>1</v>
      </c>
      <c r="N9" s="49">
        <f t="shared" ref="N9:N12" si="4">IF(E9&lt;&gt;"",0.02,(L9/(J9*J$7*20)))</f>
        <v>1.2500000000000001E-2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" customHeight="1">
      <c r="A10" s="78" t="s">
        <v>28</v>
      </c>
      <c r="B10" s="79" t="s">
        <v>29</v>
      </c>
      <c r="C10" s="25" t="s">
        <v>36</v>
      </c>
      <c r="D10" s="75"/>
      <c r="E10" s="34"/>
      <c r="F10" s="34"/>
      <c r="G10" s="34"/>
      <c r="H10" s="35" t="s">
        <v>46</v>
      </c>
      <c r="I10" s="14" t="str">
        <f t="shared" si="3"/>
        <v/>
      </c>
      <c r="J10" s="124">
        <v>1</v>
      </c>
      <c r="L10" s="47">
        <f t="shared" si="1"/>
        <v>1</v>
      </c>
      <c r="M10" s="48">
        <f>IF(D10="",IF(E10&lt;&gt;"",1,0)+IF(F10&lt;&gt;"",1,0)+IF(G10&lt;&gt;"",1,0)+IF(H10&lt;&gt;"",1,0),0)</f>
        <v>1</v>
      </c>
      <c r="N10" s="49">
        <f t="shared" si="4"/>
        <v>1.2500000000000001E-2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8" customHeight="1" thickBot="1">
      <c r="A11" s="80"/>
      <c r="B11" s="81"/>
      <c r="C11" s="36" t="s">
        <v>37</v>
      </c>
      <c r="D11" s="76"/>
      <c r="E11" s="37"/>
      <c r="F11" s="37"/>
      <c r="G11" s="37"/>
      <c r="H11" s="38" t="s">
        <v>46</v>
      </c>
      <c r="I11" s="14" t="str">
        <f t="shared" si="3"/>
        <v/>
      </c>
      <c r="J11" s="124">
        <v>1</v>
      </c>
      <c r="L11" s="47">
        <f t="shared" si="1"/>
        <v>1</v>
      </c>
      <c r="M11" s="48">
        <f>IF(D11="",IF(E11&lt;&gt;"",1,0)+IF(F11&lt;&gt;"",1,0)+IF(G11&lt;&gt;"",1,0)+IF(H11&lt;&gt;"",1,0),0)</f>
        <v>1</v>
      </c>
      <c r="N11" s="49">
        <f t="shared" si="4"/>
        <v>1.2500000000000001E-2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8" customHeight="1">
      <c r="A12" s="71" t="s">
        <v>21</v>
      </c>
      <c r="B12" s="72"/>
      <c r="C12" s="72"/>
      <c r="D12" s="72"/>
      <c r="E12" s="72"/>
      <c r="F12" s="72"/>
      <c r="G12" s="72"/>
      <c r="H12" s="73"/>
      <c r="I12" s="14"/>
      <c r="J12" s="123">
        <v>15</v>
      </c>
      <c r="L12" s="46">
        <f>SUM(L13:L16)</f>
        <v>11</v>
      </c>
      <c r="N12" s="49">
        <f t="shared" si="4"/>
        <v>9.1666666666666667E-3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4.95" customHeight="1">
      <c r="A13" s="39" t="s">
        <v>7</v>
      </c>
      <c r="B13" s="40" t="s">
        <v>8</v>
      </c>
      <c r="C13" s="41" t="s">
        <v>19</v>
      </c>
      <c r="D13" s="74"/>
      <c r="E13" s="34" t="s">
        <v>46</v>
      </c>
      <c r="F13" s="34"/>
      <c r="G13" s="34"/>
      <c r="H13" s="42"/>
      <c r="I13" s="14" t="str">
        <f>(IF(M13&lt;&gt;1,"◄",""))</f>
        <v/>
      </c>
      <c r="J13" s="124">
        <v>4</v>
      </c>
      <c r="L13" s="47">
        <f t="shared" si="1"/>
        <v>0</v>
      </c>
      <c r="M13" s="48">
        <f>IF(D13="",IF(E13&lt;&gt;"",1,0)+IF(F13&lt;&gt;"",1,0)+IF(G13&lt;&gt;"",1,0)+IF(H13&lt;&gt;"",1,0),0)</f>
        <v>1</v>
      </c>
      <c r="N13" s="49">
        <f>IF(E13&lt;&gt;"",0.02,(L13/(J13*J$12*20)))</f>
        <v>0.02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7" customHeight="1">
      <c r="A14" s="39" t="s">
        <v>9</v>
      </c>
      <c r="B14" s="40" t="s">
        <v>10</v>
      </c>
      <c r="C14" s="28" t="s">
        <v>20</v>
      </c>
      <c r="D14" s="75"/>
      <c r="E14" s="31"/>
      <c r="F14" s="31"/>
      <c r="G14" s="31"/>
      <c r="H14" s="33" t="s">
        <v>46</v>
      </c>
      <c r="I14" s="14" t="str">
        <f t="shared" ref="I14:I16" si="5">(IF(M14&lt;&gt;1,"◄",""))</f>
        <v/>
      </c>
      <c r="J14" s="124">
        <v>4</v>
      </c>
      <c r="L14" s="47">
        <f t="shared" si="1"/>
        <v>4</v>
      </c>
      <c r="M14" s="48">
        <f>IF(D14="",IF(E14&lt;&gt;"",1,0)+IF(F14&lt;&gt;"",1,0)+IF(G14&lt;&gt;"",1,0)+IF(H14&lt;&gt;"",1,0),0)</f>
        <v>1</v>
      </c>
      <c r="N14" s="49">
        <f t="shared" ref="N14:N17" si="6">IF(E14&lt;&gt;"",0.02,(L14/(J14*J$12*20)))</f>
        <v>3.3333333333333335E-3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8.95" customHeight="1">
      <c r="A15" s="78" t="s">
        <v>23</v>
      </c>
      <c r="B15" s="79" t="s">
        <v>24</v>
      </c>
      <c r="C15" s="43" t="s">
        <v>22</v>
      </c>
      <c r="D15" s="75"/>
      <c r="E15" s="59"/>
      <c r="F15" s="59"/>
      <c r="G15" s="59"/>
      <c r="H15" s="60" t="s">
        <v>46</v>
      </c>
      <c r="I15" s="14" t="str">
        <f t="shared" si="5"/>
        <v/>
      </c>
      <c r="J15" s="124">
        <v>3</v>
      </c>
      <c r="L15" s="47">
        <f t="shared" si="1"/>
        <v>3</v>
      </c>
      <c r="M15" s="48">
        <f>IF(D15="",IF(E15&lt;&gt;"",1,0)+IF(F15&lt;&gt;"",1,0)+IF(G15&lt;&gt;"",1,0)+IF(H15&lt;&gt;"",1,0),0)</f>
        <v>1</v>
      </c>
      <c r="N15" s="49">
        <f t="shared" si="6"/>
        <v>3.3333333333333335E-3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7.100000000000001" customHeight="1" thickBot="1">
      <c r="A16" s="80"/>
      <c r="B16" s="81"/>
      <c r="C16" s="45" t="s">
        <v>11</v>
      </c>
      <c r="D16" s="77"/>
      <c r="E16" s="64"/>
      <c r="F16" s="64"/>
      <c r="G16" s="64"/>
      <c r="H16" s="65" t="s">
        <v>46</v>
      </c>
      <c r="I16" s="14" t="str">
        <f t="shared" si="5"/>
        <v/>
      </c>
      <c r="J16" s="124">
        <v>4</v>
      </c>
      <c r="L16" s="47">
        <f t="shared" si="1"/>
        <v>4</v>
      </c>
      <c r="M16" s="48">
        <f>IF(D16="",IF(E16&lt;&gt;"",1,0)+IF(F16&lt;&gt;"",1,0)+IF(G16&lt;&gt;"",1,0)+IF(H16&lt;&gt;"",1,0),0)</f>
        <v>1</v>
      </c>
      <c r="N16" s="49">
        <f t="shared" si="6"/>
        <v>3.3333333333333335E-3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>
      <c r="A17" s="71" t="s">
        <v>12</v>
      </c>
      <c r="B17" s="72"/>
      <c r="C17" s="72"/>
      <c r="D17" s="72"/>
      <c r="E17" s="72"/>
      <c r="F17" s="72"/>
      <c r="G17" s="72"/>
      <c r="H17" s="73"/>
      <c r="I17" s="14"/>
      <c r="J17" s="123">
        <v>7</v>
      </c>
      <c r="L17" s="46">
        <f>SUM(L18:L19)</f>
        <v>7</v>
      </c>
      <c r="N17" s="49">
        <f t="shared" si="6"/>
        <v>3.3333333333333335E-3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5.5">
      <c r="A18" s="78" t="s">
        <v>13</v>
      </c>
      <c r="B18" s="79" t="s">
        <v>30</v>
      </c>
      <c r="C18" s="25" t="s">
        <v>31</v>
      </c>
      <c r="D18" s="74"/>
      <c r="E18" s="34"/>
      <c r="F18" s="34"/>
      <c r="G18" s="34"/>
      <c r="H18" s="42" t="s">
        <v>46</v>
      </c>
      <c r="I18" s="14" t="str">
        <f>(IF(M18&lt;&gt;1,"◄",""))</f>
        <v/>
      </c>
      <c r="J18" s="124">
        <v>4</v>
      </c>
      <c r="L18" s="47">
        <f t="shared" si="1"/>
        <v>4</v>
      </c>
      <c r="M18" s="48">
        <f>IF(D18="",IF(E18&lt;&gt;"",1,0)+IF(F18&lt;&gt;"",1,0)+IF(G18&lt;&gt;"",1,0)+IF(H18&lt;&gt;"",1,0),0)</f>
        <v>1</v>
      </c>
      <c r="N18" s="49">
        <f>IF(E18&lt;&gt;"",0.02,(L18/(J18*J$17*20)))</f>
        <v>7.1428571428571426E-3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1" customHeight="1">
      <c r="A19" s="78"/>
      <c r="B19" s="79"/>
      <c r="C19" s="28" t="s">
        <v>33</v>
      </c>
      <c r="D19" s="75"/>
      <c r="E19" s="31"/>
      <c r="F19" s="31"/>
      <c r="G19" s="31"/>
      <c r="H19" s="33" t="s">
        <v>46</v>
      </c>
      <c r="I19" s="14" t="str">
        <f>(IF(M19&lt;&gt;1,"◄",""))</f>
        <v/>
      </c>
      <c r="J19" s="124">
        <v>3</v>
      </c>
      <c r="L19" s="47">
        <f t="shared" si="1"/>
        <v>3</v>
      </c>
      <c r="M19" s="48">
        <f>IF(D19="",IF(E19&lt;&gt;"",1,0)+IF(F19&lt;&gt;"",1,0)+IF(G19&lt;&gt;"",1,0)+IF(H19&lt;&gt;"",1,0),0)</f>
        <v>1</v>
      </c>
      <c r="N19" s="49">
        <f>IF(E19&lt;&gt;"",0.02,(L19/(J19*J$17*20)))</f>
        <v>7.1428571428571426E-3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>
      <c r="C20" s="15"/>
      <c r="E20" s="107"/>
      <c r="F20" s="107"/>
      <c r="G20" s="107"/>
      <c r="H20" s="107"/>
      <c r="J20" s="125">
        <f>J4+J7+J17+J12</f>
        <v>30</v>
      </c>
      <c r="M20" s="48">
        <f>IF(SUM(M5:M19)&lt;&gt;14,0,1)</f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5" thickBot="1">
      <c r="C21" s="4" t="s">
        <v>27</v>
      </c>
      <c r="E21" s="105">
        <f>L4+L7+L12+L17</f>
        <v>24.666666666666664</v>
      </c>
      <c r="F21" s="105"/>
      <c r="G21" s="106" t="s">
        <v>47</v>
      </c>
      <c r="H21" s="106"/>
      <c r="I21" s="17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8.95" customHeight="1" thickBot="1">
      <c r="C22" s="4" t="s">
        <v>14</v>
      </c>
      <c r="E22" s="87"/>
      <c r="F22" s="88"/>
      <c r="G22" s="89" t="s">
        <v>15</v>
      </c>
      <c r="H22" s="90"/>
      <c r="K22" s="116" t="s">
        <v>41</v>
      </c>
      <c r="L22" s="117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0.100000000000001" customHeight="1" thickBot="1">
      <c r="C23" s="4" t="s">
        <v>16</v>
      </c>
      <c r="E23" s="91">
        <f>E22*6</f>
        <v>0</v>
      </c>
      <c r="F23" s="92"/>
      <c r="G23" s="93">
        <f>(20*[1]Identification!B5)</f>
        <v>120</v>
      </c>
      <c r="H23" s="94"/>
      <c r="I23" s="14"/>
      <c r="K23" s="118"/>
      <c r="L23" s="119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>
      <c r="A24" s="100"/>
      <c r="B24" s="100"/>
      <c r="C24" s="100"/>
      <c r="D24" s="100"/>
      <c r="E24" s="100"/>
      <c r="F24" s="100"/>
      <c r="G24" s="100"/>
      <c r="H24" s="100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5" thickBot="1">
      <c r="A25" s="95" t="s">
        <v>35</v>
      </c>
      <c r="B25" s="96"/>
      <c r="C25" s="96"/>
      <c r="D25" s="96"/>
      <c r="E25" s="96"/>
      <c r="F25" s="96"/>
      <c r="G25" s="96"/>
      <c r="H25" s="96"/>
      <c r="I25" s="18" t="s">
        <v>17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>
      <c r="A26" s="84" t="s">
        <v>38</v>
      </c>
      <c r="B26" s="85"/>
      <c r="C26" s="97" t="s">
        <v>18</v>
      </c>
      <c r="D26" s="98"/>
      <c r="E26" s="98"/>
      <c r="F26" s="98"/>
      <c r="G26" s="98"/>
      <c r="H26" s="99"/>
      <c r="I26" s="19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7.95" customHeight="1">
      <c r="A27" s="69"/>
      <c r="B27" s="70"/>
      <c r="C27" s="70"/>
      <c r="D27" s="70"/>
      <c r="E27" s="70"/>
      <c r="F27" s="70"/>
      <c r="G27" s="70"/>
      <c r="H27" s="82"/>
      <c r="I27" s="20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7.95" customHeight="1" thickBot="1">
      <c r="A28" s="69"/>
      <c r="B28" s="70"/>
      <c r="C28" s="70"/>
      <c r="D28" s="70"/>
      <c r="E28" s="70"/>
      <c r="F28" s="70"/>
      <c r="G28" s="70"/>
      <c r="H28" s="82"/>
      <c r="I28" s="20"/>
      <c r="J28" s="127"/>
      <c r="K28" s="3"/>
      <c r="L28" s="24"/>
      <c r="N28" s="48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7.95" customHeight="1" thickBot="1">
      <c r="A29" s="67"/>
      <c r="B29" s="68"/>
      <c r="C29" s="68"/>
      <c r="D29" s="68"/>
      <c r="E29" s="68"/>
      <c r="F29" s="68"/>
      <c r="G29" s="68"/>
      <c r="H29" s="83"/>
      <c r="I29" s="3"/>
      <c r="J29" s="127"/>
      <c r="K29" s="101" t="s">
        <v>39</v>
      </c>
      <c r="L29" s="102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>
      <c r="A30"/>
      <c r="B30"/>
      <c r="C30"/>
      <c r="D30"/>
      <c r="E30"/>
      <c r="F30"/>
      <c r="G30"/>
      <c r="H30"/>
      <c r="J30" s="127"/>
      <c r="K30" s="3"/>
      <c r="L30" s="24"/>
      <c r="N30" s="48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>
      <c r="A31"/>
      <c r="B31"/>
      <c r="C31"/>
      <c r="D31"/>
      <c r="E31"/>
      <c r="F31"/>
      <c r="G31"/>
      <c r="H31"/>
      <c r="J31" s="127"/>
      <c r="K31" s="3"/>
      <c r="L31" s="24"/>
      <c r="N31" s="48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>
      <c r="A32"/>
      <c r="B32"/>
      <c r="C32"/>
      <c r="D32"/>
      <c r="E32"/>
      <c r="F32"/>
      <c r="G32"/>
      <c r="H32"/>
      <c r="J32" s="127"/>
      <c r="K32" s="3"/>
      <c r="L32" s="24"/>
      <c r="N32" s="48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>
      <c r="A33"/>
      <c r="B33"/>
      <c r="C33"/>
      <c r="D33"/>
      <c r="E33"/>
      <c r="F33"/>
      <c r="G33"/>
      <c r="H33"/>
      <c r="J33" s="127"/>
      <c r="K33" s="3"/>
      <c r="L33" s="24"/>
      <c r="N33" s="48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>
      <c r="A34"/>
      <c r="B34"/>
      <c r="C34"/>
      <c r="D34"/>
      <c r="E34"/>
      <c r="F34"/>
      <c r="G34"/>
      <c r="H34"/>
      <c r="J34" s="127"/>
      <c r="K34" s="3"/>
      <c r="L34" s="24"/>
      <c r="N34" s="48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6" spans="1:26" ht="14.25">
      <c r="B36" s="21"/>
      <c r="J36" s="127"/>
      <c r="K36" s="3"/>
      <c r="L36" s="24"/>
      <c r="N36" s="48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</sheetData>
  <mergeCells count="38">
    <mergeCell ref="K22:L23"/>
    <mergeCell ref="A25:H25"/>
    <mergeCell ref="C26:H26"/>
    <mergeCell ref="A24:H24"/>
    <mergeCell ref="K29:L29"/>
    <mergeCell ref="K1:L1"/>
    <mergeCell ref="E21:F21"/>
    <mergeCell ref="G21:H21"/>
    <mergeCell ref="E20:H20"/>
    <mergeCell ref="A7:H7"/>
    <mergeCell ref="D2:H2"/>
    <mergeCell ref="A3:B3"/>
    <mergeCell ref="A4:H4"/>
    <mergeCell ref="A5:A6"/>
    <mergeCell ref="B5:B6"/>
    <mergeCell ref="D5:D6"/>
    <mergeCell ref="B10:B11"/>
    <mergeCell ref="E22:F22"/>
    <mergeCell ref="G22:H22"/>
    <mergeCell ref="E23:F23"/>
    <mergeCell ref="G23:H23"/>
    <mergeCell ref="A10:A11"/>
    <mergeCell ref="A29:B29"/>
    <mergeCell ref="A27:B27"/>
    <mergeCell ref="A12:H12"/>
    <mergeCell ref="D8:D11"/>
    <mergeCell ref="D13:D16"/>
    <mergeCell ref="D18:D19"/>
    <mergeCell ref="A17:H17"/>
    <mergeCell ref="A18:A19"/>
    <mergeCell ref="B18:B19"/>
    <mergeCell ref="A15:A16"/>
    <mergeCell ref="B15:B16"/>
    <mergeCell ref="A28:B28"/>
    <mergeCell ref="C27:H29"/>
    <mergeCell ref="A8:A9"/>
    <mergeCell ref="A26:B26"/>
    <mergeCell ref="B8:B9"/>
  </mergeCells>
  <phoneticPr fontId="26" type="noConversion"/>
  <pageMargins left="0.75000000000000011" right="0.75000000000000011" top="1" bottom="1" header="0.5" footer="0.5"/>
  <pageSetup paperSize="9" scale="50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IGEN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Rage</dc:creator>
  <cp:lastModifiedBy>Thierry Reygades</cp:lastModifiedBy>
  <cp:lastPrinted>2014-01-22T11:09:03Z</cp:lastPrinted>
  <dcterms:created xsi:type="dcterms:W3CDTF">2014-01-22T08:41:46Z</dcterms:created>
  <dcterms:modified xsi:type="dcterms:W3CDTF">2014-03-11T09:37:53Z</dcterms:modified>
</cp:coreProperties>
</file>